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Мин-во финансов\Отдел организации бюджетного процесса\Общая отдела\ПРОЕКТ КРАЕВОЙ\Проект краевой 2023-2025\Бюджетный прогноз к проекту 23-25\10. бюдж.прогноз\"/>
    </mc:Choice>
  </mc:AlternateContent>
  <bookViews>
    <workbookView xWindow="0" yWindow="0" windowWidth="28800" windowHeight="11100"/>
  </bookViews>
  <sheets>
    <sheet name="к проекту 2023" sheetId="1" r:id="rId1"/>
  </sheets>
  <definedNames>
    <definedName name="_xlnm.Print_Titles" localSheetId="0">'к проекту 2023'!$7:$7</definedName>
    <definedName name="_xlnm.Print_Area" localSheetId="0">'к проекту 2023'!$A$1:$M$17</definedName>
  </definedNames>
  <calcPr calcId="162913" iterateDelta="1E-4"/>
</workbook>
</file>

<file path=xl/calcChain.xml><?xml version="1.0" encoding="utf-8"?>
<calcChain xmlns="http://schemas.openxmlformats.org/spreadsheetml/2006/main">
  <c r="L13" i="1" l="1"/>
  <c r="M13" i="1"/>
  <c r="F13" i="1"/>
  <c r="G13" i="1"/>
  <c r="H13" i="1"/>
  <c r="I13" i="1"/>
  <c r="J13" i="1"/>
  <c r="K13" i="1"/>
  <c r="E12" i="1"/>
  <c r="E13" i="1" s="1"/>
  <c r="D12" i="1"/>
  <c r="D13" i="1" s="1"/>
  <c r="M10" i="1"/>
  <c r="L10" i="1"/>
  <c r="K10" i="1"/>
  <c r="J10" i="1"/>
  <c r="I10" i="1"/>
  <c r="H10" i="1"/>
  <c r="G10" i="1"/>
  <c r="F10" i="1"/>
  <c r="M9" i="1" l="1"/>
  <c r="M15" i="1" s="1"/>
  <c r="J30" i="1" l="1"/>
  <c r="J32" i="1" s="1"/>
  <c r="K30" i="1"/>
  <c r="K32" i="1" s="1"/>
  <c r="L30" i="1"/>
  <c r="L32" i="1" s="1"/>
  <c r="I30" i="1"/>
  <c r="I32" i="1" s="1"/>
  <c r="H30" i="1"/>
  <c r="H32" i="1" s="1"/>
  <c r="G30" i="1"/>
  <c r="G32" i="1" s="1"/>
  <c r="L27" i="1"/>
  <c r="K27" i="1"/>
  <c r="J27" i="1"/>
  <c r="I27" i="1"/>
  <c r="H27" i="1"/>
  <c r="G27" i="1"/>
  <c r="G9" i="1" l="1"/>
  <c r="B9" i="1"/>
  <c r="B15" i="1" s="1"/>
  <c r="C9" i="1"/>
  <c r="E9" i="1"/>
  <c r="D9" i="1"/>
  <c r="F9" i="1"/>
  <c r="H9" i="1"/>
  <c r="H15" i="1" s="1"/>
  <c r="I9" i="1"/>
  <c r="I15" i="1" s="1"/>
  <c r="J9" i="1"/>
  <c r="J15" i="1" s="1"/>
  <c r="K9" i="1"/>
  <c r="K15" i="1" s="1"/>
  <c r="L9" i="1"/>
  <c r="L15" i="1" s="1"/>
  <c r="C15" i="1" l="1"/>
  <c r="F15" i="1"/>
  <c r="G15" i="1"/>
  <c r="D15" i="1"/>
  <c r="R16" i="1"/>
  <c r="E15" i="1"/>
</calcChain>
</file>

<file path=xl/sharedStrings.xml><?xml version="1.0" encoding="utf-8"?>
<sst xmlns="http://schemas.openxmlformats.org/spreadsheetml/2006/main" count="14" uniqueCount="14">
  <si>
    <t>(тыс. рублей)</t>
  </si>
  <si>
    <t xml:space="preserve">Доходы бюджета всего, в том числе: </t>
  </si>
  <si>
    <t>налоговые и неналоговые доходы</t>
  </si>
  <si>
    <t>безвозмездные поступления</t>
  </si>
  <si>
    <t>Профицит (+), дефицит (-)</t>
  </si>
  <si>
    <t>Расходы бюджета всего</t>
  </si>
  <si>
    <t xml:space="preserve">1. Прогноз основных характеристик краевого бюджета </t>
  </si>
  <si>
    <t>Годы</t>
  </si>
  <si>
    <t>Наименование</t>
  </si>
  <si>
    <t>Объем государствен-ного долга Приморского края на конец года</t>
  </si>
  <si>
    <t>2. Показатели объема государственного долга Приморского каря</t>
  </si>
  <si>
    <t>условно-утверждаемые</t>
  </si>
  <si>
    <t>распределено</t>
  </si>
  <si>
    <t>Таблица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</si>
</sst>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0"/>
      <name val="Arial"/>
    </font>
    <font>
      <sz val="8"/>
      <name val="Arial"/>
      <family val="2"/>
      <charset val="204"/>
    </font>
    <font>
      <sz val="10"/>
      <color indexed="9"/>
      <name val="Arial"/>
      <family val="2"/>
      <charset val="204"/>
    </font>
    <font>
      <sz val="10"/>
      <color indexed="62"/>
      <name val="Arial"/>
      <family val="2"/>
      <charset val="204"/>
    </font>
    <font>
      <b/>
      <sz val="10"/>
      <color indexed="63"/>
      <name val="Arial"/>
      <family val="2"/>
      <charset val="204"/>
    </font>
    <font>
      <b/>
      <sz val="10"/>
      <color indexed="52"/>
      <name val="Arial"/>
      <family val="2"/>
      <charset val="204"/>
    </font>
    <font>
      <sz val="10"/>
      <name val="Arial Cyr"/>
      <charset val="204"/>
    </font>
    <font>
      <b/>
      <sz val="15"/>
      <color indexed="56"/>
      <name val="Arial"/>
      <family val="2"/>
      <charset val="204"/>
    </font>
    <font>
      <b/>
      <sz val="13"/>
      <color indexed="56"/>
      <name val="Arial"/>
      <family val="2"/>
      <charset val="204"/>
    </font>
    <font>
      <b/>
      <sz val="11"/>
      <color indexed="56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9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"/>
      <family val="2"/>
      <charset val="204"/>
    </font>
    <font>
      <sz val="10"/>
      <color indexed="20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52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color indexed="17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rgb="FFFF0000"/>
      <name val="Arial Cyr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4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6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</cellStyleXfs>
  <cellXfs count="52">
    <xf numFmtId="0" fontId="0" fillId="0" borderId="0" xfId="0"/>
    <xf numFmtId="0" fontId="19" fillId="0" borderId="0" xfId="0" applyFont="1" applyFill="1"/>
    <xf numFmtId="0" fontId="20" fillId="0" borderId="10" xfId="0" applyFont="1" applyFill="1" applyBorder="1" applyAlignment="1">
      <alignment vertical="top" wrapText="1"/>
    </xf>
    <xf numFmtId="4" fontId="20" fillId="0" borderId="10" xfId="0" applyNumberFormat="1" applyFont="1" applyFill="1" applyBorder="1" applyAlignment="1">
      <alignment vertical="center"/>
    </xf>
    <xf numFmtId="0" fontId="20" fillId="0" borderId="0" xfId="0" applyFont="1" applyFill="1"/>
    <xf numFmtId="0" fontId="19" fillId="0" borderId="10" xfId="0" applyFont="1" applyFill="1" applyBorder="1" applyAlignment="1">
      <alignment vertical="top" wrapText="1"/>
    </xf>
    <xf numFmtId="4" fontId="19" fillId="0" borderId="10" xfId="0" applyNumberFormat="1" applyFont="1" applyFill="1" applyBorder="1" applyAlignment="1">
      <alignment vertical="center"/>
    </xf>
    <xf numFmtId="0" fontId="23" fillId="0" borderId="0" xfId="0" applyFont="1" applyFill="1"/>
    <xf numFmtId="4" fontId="20" fillId="0" borderId="10" xfId="0" applyNumberFormat="1" applyFont="1" applyFill="1" applyBorder="1" applyAlignment="1">
      <alignment vertical="center" wrapText="1"/>
    </xf>
    <xf numFmtId="0" fontId="19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22" fillId="0" borderId="0" xfId="0" applyFont="1" applyFill="1"/>
    <xf numFmtId="4" fontId="20" fillId="0" borderId="0" xfId="0" applyNumberFormat="1" applyFont="1" applyFill="1"/>
    <xf numFmtId="4" fontId="19" fillId="0" borderId="0" xfId="0" applyNumberFormat="1" applyFont="1" applyFill="1"/>
    <xf numFmtId="0" fontId="22" fillId="0" borderId="0" xfId="0" applyFont="1" applyFill="1" applyAlignment="1">
      <alignment horizontal="left"/>
    </xf>
    <xf numFmtId="0" fontId="22" fillId="0" borderId="0" xfId="0" applyFont="1" applyFill="1" applyBorder="1" applyAlignment="1">
      <alignment horizontal="right"/>
    </xf>
    <xf numFmtId="0" fontId="19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top" wrapText="1"/>
    </xf>
    <xf numFmtId="4" fontId="20" fillId="0" borderId="0" xfId="0" applyNumberFormat="1" applyFont="1" applyFill="1" applyBorder="1" applyAlignment="1">
      <alignment vertical="center"/>
    </xf>
    <xf numFmtId="4" fontId="19" fillId="0" borderId="0" xfId="0" applyNumberFormat="1" applyFont="1" applyFill="1" applyBorder="1" applyAlignment="1">
      <alignment vertical="center"/>
    </xf>
    <xf numFmtId="4" fontId="25" fillId="0" borderId="0" xfId="0" applyNumberFormat="1" applyFont="1" applyFill="1" applyBorder="1" applyAlignment="1">
      <alignment vertical="center"/>
    </xf>
    <xf numFmtId="4" fontId="20" fillId="0" borderId="0" xfId="0" applyNumberFormat="1" applyFont="1" applyFill="1" applyBorder="1" applyAlignment="1">
      <alignment vertical="center" wrapText="1"/>
    </xf>
    <xf numFmtId="4" fontId="26" fillId="0" borderId="0" xfId="0" applyNumberFormat="1" applyFont="1" applyFill="1" applyAlignment="1">
      <alignment horizontal="left" vertical="center"/>
    </xf>
    <xf numFmtId="0" fontId="21" fillId="0" borderId="0" xfId="0" applyFont="1" applyFill="1" applyAlignment="1">
      <alignment horizontal="left"/>
    </xf>
    <xf numFmtId="0" fontId="22" fillId="0" borderId="0" xfId="0" applyFont="1" applyFill="1" applyAlignment="1">
      <alignment horizontal="center"/>
    </xf>
    <xf numFmtId="0" fontId="19" fillId="0" borderId="1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/>
    </xf>
    <xf numFmtId="4" fontId="25" fillId="0" borderId="10" xfId="0" applyNumberFormat="1" applyFont="1" applyFill="1" applyBorder="1" applyAlignment="1">
      <alignment vertical="center"/>
    </xf>
    <xf numFmtId="49" fontId="22" fillId="0" borderId="0" xfId="0" applyNumberFormat="1" applyFont="1" applyFill="1" applyAlignment="1">
      <alignment horizontal="center"/>
    </xf>
    <xf numFmtId="0" fontId="19" fillId="0" borderId="1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/>
    </xf>
    <xf numFmtId="49" fontId="22" fillId="0" borderId="0" xfId="0" applyNumberFormat="1" applyFont="1" applyFill="1" applyAlignment="1">
      <alignment horizontal="center"/>
    </xf>
    <xf numFmtId="0" fontId="22" fillId="0" borderId="0" xfId="0" applyFont="1" applyFill="1" applyBorder="1" applyAlignment="1"/>
    <xf numFmtId="0" fontId="19" fillId="0" borderId="11" xfId="0" applyFont="1" applyFill="1" applyBorder="1" applyAlignment="1">
      <alignment horizontal="center" vertical="center"/>
    </xf>
    <xf numFmtId="4" fontId="28" fillId="0" borderId="0" xfId="0" applyNumberFormat="1" applyFont="1" applyFill="1" applyBorder="1" applyAlignment="1">
      <alignment vertical="center"/>
    </xf>
    <xf numFmtId="0" fontId="29" fillId="0" borderId="0" xfId="0" applyFont="1" applyFill="1"/>
    <xf numFmtId="0" fontId="27" fillId="0" borderId="0" xfId="0" applyFont="1" applyFill="1"/>
    <xf numFmtId="4" fontId="27" fillId="0" borderId="0" xfId="0" applyNumberFormat="1" applyFont="1" applyFill="1"/>
    <xf numFmtId="0" fontId="29" fillId="0" borderId="10" xfId="0" applyFont="1" applyFill="1" applyBorder="1" applyAlignment="1">
      <alignment vertical="top" wrapText="1"/>
    </xf>
    <xf numFmtId="4" fontId="24" fillId="0" borderId="10" xfId="0" applyNumberFormat="1" applyFont="1" applyFill="1" applyBorder="1" applyAlignment="1">
      <alignment vertical="center"/>
    </xf>
    <xf numFmtId="4" fontId="29" fillId="0" borderId="10" xfId="0" applyNumberFormat="1" applyFont="1" applyFill="1" applyBorder="1" applyAlignment="1">
      <alignment vertical="center"/>
    </xf>
    <xf numFmtId="0" fontId="19" fillId="0" borderId="10" xfId="0" applyFont="1" applyFill="1" applyBorder="1" applyAlignment="1">
      <alignment horizontal="center"/>
    </xf>
    <xf numFmtId="0" fontId="22" fillId="0" borderId="0" xfId="0" applyFont="1" applyFill="1" applyAlignment="1">
      <alignment horizontal="center"/>
    </xf>
    <xf numFmtId="0" fontId="19" fillId="0" borderId="1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/>
    </xf>
    <xf numFmtId="0" fontId="20" fillId="0" borderId="14" xfId="0" applyFont="1" applyFill="1" applyBorder="1" applyAlignment="1">
      <alignment horizontal="center" vertical="top" wrapText="1"/>
    </xf>
    <xf numFmtId="0" fontId="20" fillId="0" borderId="0" xfId="0" applyFont="1" applyFill="1" applyBorder="1" applyAlignment="1">
      <alignment horizontal="center" vertical="top" wrapText="1"/>
    </xf>
    <xf numFmtId="4" fontId="20" fillId="0" borderId="13" xfId="0" applyNumberFormat="1" applyFont="1" applyFill="1" applyBorder="1" applyAlignment="1">
      <alignment horizontal="center" vertical="top" wrapText="1"/>
    </xf>
    <xf numFmtId="4" fontId="20" fillId="0" borderId="12" xfId="0" applyNumberFormat="1" applyFont="1" applyFill="1" applyBorder="1" applyAlignment="1">
      <alignment horizontal="center" vertical="top" wrapText="1"/>
    </xf>
    <xf numFmtId="0" fontId="22" fillId="0" borderId="0" xfId="0" applyFont="1" applyFill="1" applyBorder="1" applyAlignment="1">
      <alignment horizontal="center"/>
    </xf>
    <xf numFmtId="0" fontId="22" fillId="0" borderId="15" xfId="0" applyFont="1" applyFill="1" applyBorder="1" applyAlignment="1">
      <alignment horizontal="right"/>
    </xf>
    <xf numFmtId="49" fontId="22" fillId="0" borderId="0" xfId="0" applyNumberFormat="1" applyFont="1" applyFill="1" applyAlignment="1">
      <alignment horizontal="right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colors>
    <mruColors>
      <color rgb="FFFF5050"/>
      <color rgb="FFFFFF99"/>
      <color rgb="FFCC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"/>
  <sheetViews>
    <sheetView tabSelected="1" view="pageBreakPreview" topLeftCell="A11" zoomScaleNormal="100" zoomScaleSheetLayoutView="100" workbookViewId="0">
      <selection activeCell="J12" sqref="J12"/>
    </sheetView>
  </sheetViews>
  <sheetFormatPr defaultColWidth="9.140625" defaultRowHeight="15.75" x14ac:dyDescent="0.25"/>
  <cols>
    <col min="1" max="1" width="18.140625" style="1" customWidth="1"/>
    <col min="2" max="13" width="15.85546875" style="1" customWidth="1"/>
    <col min="14" max="14" width="12.85546875" style="1" customWidth="1"/>
    <col min="15" max="15" width="21.85546875" style="1" hidden="1" customWidth="1"/>
    <col min="16" max="16" width="17.140625" style="1" hidden="1" customWidth="1"/>
    <col min="17" max="17" width="24" style="1" hidden="1" customWidth="1"/>
    <col min="18" max="18" width="15.42578125" style="1" hidden="1" customWidth="1"/>
    <col min="19" max="19" width="18" style="1" hidden="1" customWidth="1"/>
    <col min="20" max="20" width="0" style="1" hidden="1" customWidth="1"/>
    <col min="21" max="21" width="15.42578125" style="1" bestFit="1" customWidth="1"/>
    <col min="22" max="16384" width="9.140625" style="1"/>
  </cols>
  <sheetData>
    <row r="1" spans="1:18" ht="16.5" customHeight="1" x14ac:dyDescent="0.3">
      <c r="A1" s="23"/>
      <c r="B1" s="24"/>
      <c r="C1" s="24"/>
      <c r="D1" s="24"/>
      <c r="E1" s="24"/>
      <c r="F1" s="42"/>
      <c r="G1" s="24"/>
      <c r="H1" s="24"/>
      <c r="I1" s="24"/>
      <c r="J1" s="11"/>
      <c r="K1" s="11"/>
      <c r="L1" s="11"/>
      <c r="M1" s="11"/>
      <c r="N1" s="11"/>
      <c r="O1" s="11"/>
    </row>
    <row r="2" spans="1:18" ht="24" customHeight="1" x14ac:dyDescent="0.3">
      <c r="A2" s="24"/>
      <c r="B2" s="24"/>
      <c r="C2" s="24"/>
      <c r="D2" s="24"/>
      <c r="E2" s="24"/>
      <c r="F2" s="42"/>
      <c r="G2" s="24"/>
      <c r="H2" s="24"/>
      <c r="I2" s="24"/>
      <c r="J2" s="51" t="s">
        <v>13</v>
      </c>
      <c r="K2" s="51"/>
      <c r="L2" s="51"/>
      <c r="M2" s="51"/>
      <c r="N2" s="14"/>
      <c r="O2" s="14"/>
    </row>
    <row r="3" spans="1:18" ht="24" customHeight="1" x14ac:dyDescent="0.3">
      <c r="A3" s="24"/>
      <c r="B3" s="24"/>
      <c r="C3" s="24"/>
      <c r="D3" s="24"/>
      <c r="E3" s="24"/>
      <c r="F3" s="42"/>
      <c r="G3" s="24"/>
      <c r="H3" s="24"/>
      <c r="I3" s="24"/>
      <c r="J3" s="24"/>
      <c r="K3" s="28"/>
      <c r="L3" s="28"/>
      <c r="M3" s="31"/>
      <c r="N3" s="14"/>
      <c r="O3" s="14"/>
    </row>
    <row r="4" spans="1:18" ht="61.15" customHeight="1" x14ac:dyDescent="0.3">
      <c r="A4" s="11"/>
      <c r="B4" s="11"/>
      <c r="C4" s="49"/>
      <c r="D4" s="49"/>
      <c r="E4" s="49"/>
      <c r="F4" s="32"/>
      <c r="G4" s="32"/>
      <c r="H4" s="32"/>
      <c r="I4" s="32"/>
      <c r="J4" s="32"/>
      <c r="K4" s="50" t="s">
        <v>0</v>
      </c>
      <c r="L4" s="50"/>
      <c r="M4" s="50"/>
      <c r="N4" s="15"/>
      <c r="O4" s="15"/>
    </row>
    <row r="5" spans="1:18" ht="20.25" customHeight="1" x14ac:dyDescent="0.25">
      <c r="A5" s="43" t="s">
        <v>8</v>
      </c>
      <c r="B5" s="44" t="s">
        <v>7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10"/>
      <c r="O5" s="10"/>
    </row>
    <row r="6" spans="1:18" ht="24" customHeight="1" x14ac:dyDescent="0.25">
      <c r="A6" s="43"/>
      <c r="B6" s="33">
        <v>2022</v>
      </c>
      <c r="C6" s="33">
        <v>2023</v>
      </c>
      <c r="D6" s="33">
        <v>2024</v>
      </c>
      <c r="E6" s="33">
        <v>2025</v>
      </c>
      <c r="F6" s="33">
        <v>2026</v>
      </c>
      <c r="G6" s="33">
        <v>2027</v>
      </c>
      <c r="H6" s="33">
        <v>2028</v>
      </c>
      <c r="I6" s="33">
        <v>2029</v>
      </c>
      <c r="J6" s="33">
        <v>2030</v>
      </c>
      <c r="K6" s="33">
        <v>2031</v>
      </c>
      <c r="L6" s="33">
        <v>2032</v>
      </c>
      <c r="M6" s="29">
        <v>2033</v>
      </c>
      <c r="N6" s="16"/>
      <c r="O6" s="16"/>
    </row>
    <row r="7" spans="1:18" ht="21" hidden="1" customHeight="1" x14ac:dyDescent="0.25">
      <c r="A7" s="26">
        <v>1</v>
      </c>
      <c r="B7" s="26">
        <v>2</v>
      </c>
      <c r="C7" s="26">
        <v>3</v>
      </c>
      <c r="D7" s="25">
        <v>4</v>
      </c>
      <c r="E7" s="25">
        <v>5</v>
      </c>
      <c r="F7" s="41">
        <v>6</v>
      </c>
      <c r="G7" s="25">
        <v>7</v>
      </c>
      <c r="H7" s="25">
        <v>8</v>
      </c>
      <c r="I7" s="26">
        <v>9</v>
      </c>
      <c r="J7" s="26">
        <v>10</v>
      </c>
      <c r="K7" s="26">
        <v>11</v>
      </c>
      <c r="L7" s="26">
        <v>12</v>
      </c>
      <c r="M7" s="30">
        <v>13</v>
      </c>
      <c r="N7" s="10"/>
      <c r="O7" s="10"/>
    </row>
    <row r="8" spans="1:18" ht="29.25" customHeight="1" x14ac:dyDescent="0.25">
      <c r="A8" s="45" t="s">
        <v>6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17"/>
      <c r="O8" s="17"/>
    </row>
    <row r="9" spans="1:18" s="4" customFormat="1" ht="56.25" customHeight="1" x14ac:dyDescent="0.25">
      <c r="A9" s="2" t="s">
        <v>1</v>
      </c>
      <c r="B9" s="3">
        <f t="shared" ref="B9:M9" si="0">B10+B11</f>
        <v>181249923.70406997</v>
      </c>
      <c r="C9" s="3">
        <f t="shared" si="0"/>
        <v>167020954.15057999</v>
      </c>
      <c r="D9" s="3">
        <f t="shared" si="0"/>
        <v>171725035.44800001</v>
      </c>
      <c r="E9" s="3">
        <f t="shared" si="0"/>
        <v>165817228.39998999</v>
      </c>
      <c r="F9" s="3">
        <f t="shared" si="0"/>
        <v>169225205.63324001</v>
      </c>
      <c r="G9" s="3">
        <f t="shared" si="0"/>
        <v>172718382.30449602</v>
      </c>
      <c r="H9" s="3">
        <f t="shared" si="0"/>
        <v>176298888.39253402</v>
      </c>
      <c r="I9" s="3">
        <f t="shared" si="0"/>
        <v>179968907.132772</v>
      </c>
      <c r="J9" s="3">
        <f t="shared" si="0"/>
        <v>183730676.341517</v>
      </c>
      <c r="K9" s="3">
        <f t="shared" si="0"/>
        <v>187586489.78048</v>
      </c>
      <c r="L9" s="3">
        <f t="shared" si="0"/>
        <v>191538698.555417</v>
      </c>
      <c r="M9" s="3">
        <f t="shared" si="0"/>
        <v>195589712.54972801</v>
      </c>
      <c r="N9" s="18"/>
      <c r="O9" s="18"/>
    </row>
    <row r="10" spans="1:18" ht="54" customHeight="1" x14ac:dyDescent="0.25">
      <c r="A10" s="5" t="s">
        <v>2</v>
      </c>
      <c r="B10" s="6">
        <v>124172011.15479998</v>
      </c>
      <c r="C10" s="6">
        <v>131144548.77599999</v>
      </c>
      <c r="D10" s="6">
        <v>134434039.44800001</v>
      </c>
      <c r="E10" s="6">
        <v>137783817.01699999</v>
      </c>
      <c r="F10" s="6">
        <f>139727066.85025+1464727.4</f>
        <v>141191794.25025001</v>
      </c>
      <c r="G10" s="6">
        <f>143220243.521506+1464727.4</f>
        <v>144684970.92150602</v>
      </c>
      <c r="H10" s="6">
        <f>146800749.609544+1464727.4</f>
        <v>148265477.00954401</v>
      </c>
      <c r="I10" s="6">
        <f>150470768.349782+1464727.4</f>
        <v>151935495.749782</v>
      </c>
      <c r="J10" s="6">
        <f>154232537.558527+1464727.4</f>
        <v>155697264.958527</v>
      </c>
      <c r="K10" s="6">
        <f>158088350.99749+1464727.4</f>
        <v>159553078.39748999</v>
      </c>
      <c r="L10" s="6">
        <f>162040559.772427+1464727.4</f>
        <v>163505287.172427</v>
      </c>
      <c r="M10" s="6">
        <f>166091573.766738+1464727.4</f>
        <v>167556301.166738</v>
      </c>
      <c r="N10" s="19"/>
      <c r="O10" s="19"/>
    </row>
    <row r="11" spans="1:18" s="4" customFormat="1" ht="38.25" customHeight="1" x14ac:dyDescent="0.25">
      <c r="A11" s="5" t="s">
        <v>3</v>
      </c>
      <c r="B11" s="6">
        <v>57077912.549270004</v>
      </c>
      <c r="C11" s="6">
        <v>35876405.374580003</v>
      </c>
      <c r="D11" s="6">
        <v>37290996</v>
      </c>
      <c r="E11" s="6">
        <v>28033411.382990003</v>
      </c>
      <c r="F11" s="6">
        <v>28033411.382990003</v>
      </c>
      <c r="G11" s="6">
        <v>28033411.382990003</v>
      </c>
      <c r="H11" s="6">
        <v>28033411.382990003</v>
      </c>
      <c r="I11" s="6">
        <v>28033411.382990003</v>
      </c>
      <c r="J11" s="6">
        <v>28033411.382990003</v>
      </c>
      <c r="K11" s="6">
        <v>28033411.382990003</v>
      </c>
      <c r="L11" s="6">
        <v>28033411.382990003</v>
      </c>
      <c r="M11" s="6">
        <v>28033411.382990003</v>
      </c>
      <c r="N11" s="19"/>
      <c r="O11" s="19"/>
    </row>
    <row r="12" spans="1:18" s="4" customFormat="1" ht="31.5" x14ac:dyDescent="0.25">
      <c r="A12" s="2" t="s">
        <v>5</v>
      </c>
      <c r="B12" s="3">
        <v>196902174.16999999</v>
      </c>
      <c r="C12" s="3">
        <v>179399377.71000001</v>
      </c>
      <c r="D12" s="27">
        <f>165202759.61+6522275.84</f>
        <v>171725035.45000002</v>
      </c>
      <c r="E12" s="3">
        <f>158924337.05+6892891.35</f>
        <v>165817228.40000001</v>
      </c>
      <c r="F12" s="3">
        <v>169133572.96799999</v>
      </c>
      <c r="G12" s="3">
        <v>172516244.42736</v>
      </c>
      <c r="H12" s="3">
        <v>175966569.31590721</v>
      </c>
      <c r="I12" s="3">
        <v>179485900.70222536</v>
      </c>
      <c r="J12" s="3">
        <v>183075618.71626988</v>
      </c>
      <c r="K12" s="3">
        <v>186737131.09059528</v>
      </c>
      <c r="L12" s="3">
        <v>190471873.71240717</v>
      </c>
      <c r="M12" s="3">
        <v>194281311.18665531</v>
      </c>
      <c r="N12" s="20"/>
      <c r="O12" s="20"/>
      <c r="P12" s="7"/>
      <c r="R12" s="12"/>
    </row>
    <row r="13" spans="1:18" s="4" customFormat="1" ht="31.5" hidden="1" x14ac:dyDescent="0.25">
      <c r="A13" s="38" t="s">
        <v>11</v>
      </c>
      <c r="B13" s="39"/>
      <c r="C13" s="39"/>
      <c r="D13" s="40">
        <f>D12-D14</f>
        <v>6522275.8400000036</v>
      </c>
      <c r="E13" s="40">
        <f t="shared" ref="E13:K13" si="1">E12-E14</f>
        <v>6892891.349999994</v>
      </c>
      <c r="F13" s="40">
        <f t="shared" si="1"/>
        <v>10209235.917999983</v>
      </c>
      <c r="G13" s="40">
        <f t="shared" si="1"/>
        <v>13591907.377359986</v>
      </c>
      <c r="H13" s="40">
        <f t="shared" si="1"/>
        <v>17042232.265907198</v>
      </c>
      <c r="I13" s="40">
        <f t="shared" si="1"/>
        <v>20561563.652225345</v>
      </c>
      <c r="J13" s="40">
        <f t="shared" si="1"/>
        <v>24151281.666269869</v>
      </c>
      <c r="K13" s="40">
        <f t="shared" si="1"/>
        <v>27812794.040595263</v>
      </c>
      <c r="L13" s="40">
        <f t="shared" ref="L13" si="2">L12-L14</f>
        <v>31547536.66240716</v>
      </c>
      <c r="M13" s="40">
        <f t="shared" ref="M13" si="3">M12-M14</f>
        <v>35356974.136655301</v>
      </c>
      <c r="N13" s="20"/>
      <c r="O13" s="20"/>
      <c r="P13" s="7"/>
      <c r="R13" s="12"/>
    </row>
    <row r="14" spans="1:18" s="36" customFormat="1" hidden="1" x14ac:dyDescent="0.25">
      <c r="A14" s="35" t="s">
        <v>12</v>
      </c>
      <c r="B14" s="40"/>
      <c r="C14" s="40"/>
      <c r="D14" s="40">
        <v>165202759.61000001</v>
      </c>
      <c r="E14" s="40">
        <v>158924337.05000001</v>
      </c>
      <c r="F14" s="40">
        <v>158924337.05000001</v>
      </c>
      <c r="G14" s="40">
        <v>158924337.05000001</v>
      </c>
      <c r="H14" s="40">
        <v>158924337.05000001</v>
      </c>
      <c r="I14" s="40">
        <v>158924337.05000001</v>
      </c>
      <c r="J14" s="40">
        <v>158924337.05000001</v>
      </c>
      <c r="K14" s="40">
        <v>158924337.05000001</v>
      </c>
      <c r="L14" s="40">
        <v>158924337.05000001</v>
      </c>
      <c r="M14" s="40">
        <v>158924337.05000001</v>
      </c>
      <c r="N14" s="34"/>
      <c r="O14" s="34"/>
      <c r="P14" s="35"/>
      <c r="R14" s="37"/>
    </row>
    <row r="15" spans="1:18" s="4" customFormat="1" ht="37.5" customHeight="1" x14ac:dyDescent="0.25">
      <c r="A15" s="2" t="s">
        <v>4</v>
      </c>
      <c r="B15" s="3">
        <f t="shared" ref="B15:M15" si="4">B9-B12</f>
        <v>-15652250.465930015</v>
      </c>
      <c r="C15" s="3">
        <f t="shared" si="4"/>
        <v>-12378423.559420019</v>
      </c>
      <c r="D15" s="3">
        <f t="shared" si="4"/>
        <v>-2.0000040531158447E-3</v>
      </c>
      <c r="E15" s="3">
        <f t="shared" si="4"/>
        <v>-1.0013580322265625E-5</v>
      </c>
      <c r="F15" s="3">
        <f t="shared" si="4"/>
        <v>91632.66524001956</v>
      </c>
      <c r="G15" s="3">
        <f t="shared" si="4"/>
        <v>202137.87713602185</v>
      </c>
      <c r="H15" s="3">
        <f t="shared" si="4"/>
        <v>332319.07662680745</v>
      </c>
      <c r="I15" s="3">
        <f t="shared" si="4"/>
        <v>483006.43054664135</v>
      </c>
      <c r="J15" s="3">
        <f t="shared" si="4"/>
        <v>655057.62524712086</v>
      </c>
      <c r="K15" s="3">
        <f t="shared" si="4"/>
        <v>849358.68988472223</v>
      </c>
      <c r="L15" s="3">
        <f t="shared" si="4"/>
        <v>1066824.8430098295</v>
      </c>
      <c r="M15" s="3">
        <f t="shared" si="4"/>
        <v>1308401.3630726933</v>
      </c>
      <c r="N15" s="18"/>
      <c r="O15" s="18"/>
      <c r="R15" s="12">
        <v>2649913.87</v>
      </c>
    </row>
    <row r="16" spans="1:18" s="4" customFormat="1" ht="30.75" customHeight="1" x14ac:dyDescent="0.25">
      <c r="A16" s="47" t="s">
        <v>10</v>
      </c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17"/>
      <c r="O16" s="17"/>
      <c r="R16" s="12" t="e">
        <f>R17+#REF!</f>
        <v>#REF!</v>
      </c>
    </row>
    <row r="17" spans="1:21" s="4" customFormat="1" ht="94.5" x14ac:dyDescent="0.25">
      <c r="A17" s="2" t="s">
        <v>9</v>
      </c>
      <c r="B17" s="8">
        <v>8415680.7858700007</v>
      </c>
      <c r="C17" s="8">
        <v>16794104.345259998</v>
      </c>
      <c r="D17" s="8">
        <v>16355674.338599999</v>
      </c>
      <c r="E17" s="8">
        <v>16355674.338599999</v>
      </c>
      <c r="F17" s="8">
        <v>16264041.67</v>
      </c>
      <c r="G17" s="8">
        <v>15571951.699999999</v>
      </c>
      <c r="H17" s="8">
        <v>15350137.83</v>
      </c>
      <c r="I17" s="8">
        <v>14507360.5</v>
      </c>
      <c r="J17" s="8">
        <v>14113495.43</v>
      </c>
      <c r="K17" s="8">
        <v>13076417.050000001</v>
      </c>
      <c r="L17" s="8">
        <v>12465085.83</v>
      </c>
      <c r="M17" s="8">
        <v>11186430.93</v>
      </c>
      <c r="N17" s="21"/>
      <c r="O17" s="21"/>
      <c r="R17" s="12">
        <v>4370053.17</v>
      </c>
      <c r="U17" s="12"/>
    </row>
    <row r="18" spans="1:21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26" spans="1:21" hidden="1" x14ac:dyDescent="0.25"/>
    <row r="27" spans="1:21" hidden="1" x14ac:dyDescent="0.25">
      <c r="G27" s="22">
        <f t="shared" ref="G27:L27" si="5">G26-117261834840</f>
        <v>-117261834840</v>
      </c>
      <c r="H27" s="22">
        <f t="shared" si="5"/>
        <v>-117261834840</v>
      </c>
      <c r="I27" s="22">
        <f t="shared" si="5"/>
        <v>-117261834840</v>
      </c>
      <c r="J27" s="22">
        <f t="shared" si="5"/>
        <v>-117261834840</v>
      </c>
      <c r="K27" s="22">
        <f t="shared" si="5"/>
        <v>-117261834840</v>
      </c>
      <c r="L27" s="22">
        <f t="shared" si="5"/>
        <v>-117261834840</v>
      </c>
      <c r="M27" s="22"/>
    </row>
    <row r="28" spans="1:21" hidden="1" x14ac:dyDescent="0.25">
      <c r="G28" s="13">
        <v>3580919.77</v>
      </c>
      <c r="H28" s="13">
        <v>3628414.77</v>
      </c>
      <c r="I28" s="13">
        <v>3675909.58</v>
      </c>
      <c r="J28" s="13">
        <v>3704406.28</v>
      </c>
      <c r="K28" s="13">
        <v>3723404.17</v>
      </c>
      <c r="L28" s="13">
        <v>3751901.01</v>
      </c>
      <c r="M28" s="13"/>
    </row>
    <row r="29" spans="1:21" hidden="1" x14ac:dyDescent="0.25"/>
    <row r="30" spans="1:21" hidden="1" x14ac:dyDescent="0.25">
      <c r="G30" s="13" t="e">
        <f>G28-#REF!</f>
        <v>#REF!</v>
      </c>
      <c r="H30" s="13" t="e">
        <f>H28-#REF!</f>
        <v>#REF!</v>
      </c>
      <c r="I30" s="13" t="e">
        <f>I28-#REF!</f>
        <v>#REF!</v>
      </c>
      <c r="J30" s="13" t="e">
        <f>J28-#REF!</f>
        <v>#REF!</v>
      </c>
      <c r="K30" s="13" t="e">
        <f>K28-#REF!</f>
        <v>#REF!</v>
      </c>
      <c r="L30" s="13" t="e">
        <f>L28-#REF!</f>
        <v>#REF!</v>
      </c>
      <c r="M30" s="13"/>
    </row>
    <row r="31" spans="1:21" hidden="1" x14ac:dyDescent="0.25"/>
    <row r="32" spans="1:21" hidden="1" x14ac:dyDescent="0.25">
      <c r="G32" s="13" t="e">
        <f>115797.23-G30</f>
        <v>#REF!</v>
      </c>
      <c r="H32" s="13" t="e">
        <f t="shared" ref="H32:L32" si="6">115797.23-H30</f>
        <v>#REF!</v>
      </c>
      <c r="I32" s="13" t="e">
        <f t="shared" si="6"/>
        <v>#REF!</v>
      </c>
      <c r="J32" s="13" t="e">
        <f t="shared" si="6"/>
        <v>#REF!</v>
      </c>
      <c r="K32" s="13" t="e">
        <f t="shared" si="6"/>
        <v>#REF!</v>
      </c>
      <c r="L32" s="13" t="e">
        <f t="shared" si="6"/>
        <v>#REF!</v>
      </c>
      <c r="M32" s="13"/>
    </row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</sheetData>
  <mergeCells count="7">
    <mergeCell ref="J2:M2"/>
    <mergeCell ref="A5:A6"/>
    <mergeCell ref="B5:M5"/>
    <mergeCell ref="A8:M8"/>
    <mergeCell ref="A16:M16"/>
    <mergeCell ref="C4:E4"/>
    <mergeCell ref="K4:M4"/>
  </mergeCells>
  <phoneticPr fontId="1" type="noConversion"/>
  <pageMargins left="0.39370078740157483" right="0.31496062992125984" top="0.78740157480314965" bottom="0.59055118110236227" header="0.19685039370078741" footer="0.15748031496062992"/>
  <pageSetup paperSize="9" scale="68" firstPageNumber="4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 проекту 2023</vt:lpstr>
      <vt:lpstr>'к проекту 2023'!Заголовки_для_печати</vt:lpstr>
      <vt:lpstr>'к проекту 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Решетникова Светлана Юрьевна</dc:creator>
  <cp:lastModifiedBy>Решетникова Светлана Юрьевна</cp:lastModifiedBy>
  <cp:lastPrinted>2022-10-27T23:16:12Z</cp:lastPrinted>
  <dcterms:created xsi:type="dcterms:W3CDTF">1996-10-14T23:33:28Z</dcterms:created>
  <dcterms:modified xsi:type="dcterms:W3CDTF">2022-10-27T23:34:48Z</dcterms:modified>
</cp:coreProperties>
</file>